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5180" windowHeight="9090"/>
  </bookViews>
  <sheets>
    <sheet name="Ark1" sheetId="1" r:id="rId1"/>
    <sheet name="Ark2" sheetId="2" r:id="rId2"/>
    <sheet name="Ark3" sheetId="3" r:id="rId3"/>
  </sheets>
  <calcPr calcId="124519"/>
</workbook>
</file>

<file path=xl/calcChain.xml><?xml version="1.0" encoding="utf-8"?>
<calcChain xmlns="http://schemas.openxmlformats.org/spreadsheetml/2006/main">
  <c r="C23" i="1"/>
  <c r="F21"/>
  <c r="F18"/>
  <c r="K6"/>
  <c r="J8"/>
  <c r="J9"/>
  <c r="J10"/>
  <c r="J11"/>
  <c r="J12"/>
  <c r="J13"/>
  <c r="J14"/>
  <c r="J15"/>
  <c r="J7"/>
  <c r="J6"/>
  <c r="D15"/>
  <c r="D14"/>
  <c r="D13"/>
  <c r="D12"/>
  <c r="D11"/>
  <c r="D10"/>
  <c r="D9"/>
  <c r="D8"/>
  <c r="D7"/>
  <c r="F15"/>
  <c r="F14"/>
  <c r="F13"/>
  <c r="F12"/>
  <c r="F11"/>
  <c r="F10"/>
  <c r="F9"/>
  <c r="F8"/>
  <c r="F7"/>
  <c r="E15"/>
  <c r="E14"/>
  <c r="E13"/>
  <c r="E12"/>
  <c r="E11"/>
  <c r="E10"/>
  <c r="E9"/>
  <c r="E8"/>
  <c r="E7"/>
  <c r="P7"/>
  <c r="P8" s="1"/>
  <c r="P9" s="1"/>
  <c r="P10" s="1"/>
  <c r="P11" s="1"/>
  <c r="P12" s="1"/>
  <c r="P13" s="1"/>
  <c r="P14" s="1"/>
  <c r="P15" s="1"/>
  <c r="L6" l="1"/>
  <c r="G6"/>
  <c r="Q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G7"/>
  <c r="Q7" s="1"/>
  <c r="G15"/>
  <c r="Q15" s="1"/>
  <c r="G14"/>
  <c r="Q14" s="1"/>
  <c r="G13"/>
  <c r="Q13" s="1"/>
  <c r="G12"/>
  <c r="Q12" s="1"/>
  <c r="G11"/>
  <c r="Q11" s="1"/>
  <c r="G10"/>
  <c r="Q10" s="1"/>
  <c r="G9"/>
  <c r="Q9" s="1"/>
  <c r="G8"/>
  <c r="Q8" s="1"/>
  <c r="R7" l="1"/>
  <c r="R8" s="1"/>
  <c r="R9" s="1"/>
  <c r="R10" s="1"/>
  <c r="R11" s="1"/>
  <c r="R12" s="1"/>
  <c r="R13" s="1"/>
  <c r="R14" s="1"/>
  <c r="R15" s="1"/>
  <c r="C17" s="1"/>
  <c r="F17" l="1"/>
  <c r="C20"/>
  <c r="F20" s="1"/>
  <c r="C22" l="1"/>
  <c r="C24" s="1"/>
  <c r="C25" s="1"/>
  <c r="F22"/>
  <c r="F24" s="1"/>
  <c r="F25" s="1"/>
</calcChain>
</file>

<file path=xl/sharedStrings.xml><?xml version="1.0" encoding="utf-8"?>
<sst xmlns="http://schemas.openxmlformats.org/spreadsheetml/2006/main" count="69" uniqueCount="61">
  <si>
    <t>TAS</t>
  </si>
  <si>
    <t>GS</t>
  </si>
  <si>
    <t>TT</t>
  </si>
  <si>
    <t>VAR</t>
  </si>
  <si>
    <t>MT</t>
  </si>
  <si>
    <t>WCA</t>
  </si>
  <si>
    <t>MH</t>
  </si>
  <si>
    <t>WAYPOINTS</t>
  </si>
  <si>
    <t>INT</t>
  </si>
  <si>
    <t>ACC</t>
  </si>
  <si>
    <t>TIME</t>
  </si>
  <si>
    <t>TIME CHECK</t>
  </si>
  <si>
    <t>ETO</t>
  </si>
  <si>
    <t>RETO</t>
  </si>
  <si>
    <t>ATO</t>
  </si>
  <si>
    <t>DIF</t>
  </si>
  <si>
    <t>REMARKS</t>
  </si>
  <si>
    <t>MIN</t>
  </si>
  <si>
    <t>PLAN</t>
  </si>
  <si>
    <t>VFR FLIGHT PLAN</t>
  </si>
  <si>
    <t>TO:</t>
  </si>
  <si>
    <t>FROM:</t>
  </si>
  <si>
    <t>DATE:</t>
  </si>
  <si>
    <t>P.I.C.:</t>
  </si>
  <si>
    <t>TACHO TOT.:</t>
  </si>
  <si>
    <t>TACHO START:</t>
  </si>
  <si>
    <t>TACHO STOP:</t>
  </si>
  <si>
    <t xml:space="preserve"> ALTITUDE</t>
  </si>
  <si>
    <t>BLOK TOT.:</t>
  </si>
  <si>
    <t>BLOCK ON:</t>
  </si>
  <si>
    <t>BLOCK OFF:</t>
  </si>
  <si>
    <t>FUEL PLAN</t>
  </si>
  <si>
    <t>DESTINATION</t>
  </si>
  <si>
    <t>ALTERNATIVE</t>
  </si>
  <si>
    <t>TAXI</t>
  </si>
  <si>
    <t>HOLDING</t>
  </si>
  <si>
    <t>MIN REQ</t>
  </si>
  <si>
    <t>ONBOARD</t>
  </si>
  <si>
    <t>– MIN REQ</t>
  </si>
  <si>
    <t>SPARES</t>
  </si>
  <si>
    <t>NOTES:</t>
  </si>
  <si>
    <t>ON GROUND:</t>
  </si>
  <si>
    <t>AIRBORNE:</t>
  </si>
  <si>
    <t>AIRB. TOT.:</t>
  </si>
  <si>
    <t>A/C:</t>
  </si>
  <si>
    <t>RES. ( 10 %)</t>
  </si>
  <si>
    <t>DIST. (NM)</t>
  </si>
  <si>
    <t>Dir</t>
  </si>
  <si>
    <t>Ws</t>
  </si>
  <si>
    <t>KG</t>
  </si>
  <si>
    <t>RPM</t>
  </si>
  <si>
    <t>FF (kg/hr)</t>
  </si>
  <si>
    <t>Min.</t>
  </si>
  <si>
    <t>ATIS:</t>
  </si>
  <si>
    <t>Wind:</t>
  </si>
  <si>
    <t>Visibility:</t>
  </si>
  <si>
    <t>QNH:</t>
  </si>
  <si>
    <t>Information:</t>
  </si>
  <si>
    <t>Runway in use:</t>
  </si>
  <si>
    <t>Arrival:</t>
  </si>
  <si>
    <t>Departure: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</si>
</sst>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3" fillId="0" borderId="1" xfId="0" applyFont="1" applyBorder="1"/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20" xfId="0" applyBorder="1"/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 applyAlignment="1">
      <alignment horizontal="center"/>
    </xf>
    <xf numFmtId="0" fontId="3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22" xfId="0" applyFont="1" applyBorder="1"/>
    <xf numFmtId="0" fontId="3" fillId="0" borderId="20" xfId="0" applyFont="1" applyBorder="1"/>
    <xf numFmtId="0" fontId="3" fillId="0" borderId="29" xfId="0" applyFont="1" applyBorder="1"/>
    <xf numFmtId="0" fontId="0" fillId="0" borderId="30" xfId="0" applyBorder="1"/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3" fillId="0" borderId="21" xfId="0" applyFont="1" applyBorder="1"/>
    <xf numFmtId="0" fontId="0" fillId="0" borderId="15" xfId="0" applyBorder="1"/>
    <xf numFmtId="0" fontId="3" fillId="0" borderId="31" xfId="0" applyFont="1" applyBorder="1"/>
    <xf numFmtId="0" fontId="3" fillId="0" borderId="30" xfId="0" applyFont="1" applyBorder="1"/>
    <xf numFmtId="0" fontId="0" fillId="0" borderId="21" xfId="0" applyBorder="1"/>
    <xf numFmtId="0" fontId="3" fillId="0" borderId="32" xfId="0" applyFont="1" applyBorder="1"/>
    <xf numFmtId="0" fontId="3" fillId="0" borderId="24" xfId="0" applyFont="1" applyBorder="1"/>
    <xf numFmtId="0" fontId="0" fillId="0" borderId="33" xfId="0" applyBorder="1"/>
    <xf numFmtId="0" fontId="0" fillId="0" borderId="34" xfId="0" applyBorder="1"/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9" xfId="0" applyBorder="1"/>
    <xf numFmtId="0" fontId="0" fillId="2" borderId="8" xfId="0" applyFill="1" applyBorder="1"/>
    <xf numFmtId="0" fontId="0" fillId="3" borderId="44" xfId="0" applyFill="1" applyBorder="1"/>
    <xf numFmtId="0" fontId="0" fillId="3" borderId="41" xfId="0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45" xfId="0" applyFont="1" applyFill="1" applyBorder="1"/>
    <xf numFmtId="0" fontId="1" fillId="3" borderId="46" xfId="0" applyFont="1" applyFill="1" applyBorder="1"/>
    <xf numFmtId="0" fontId="1" fillId="0" borderId="0" xfId="0" applyFont="1" applyBorder="1"/>
    <xf numFmtId="0" fontId="0" fillId="0" borderId="47" xfId="0" applyBorder="1"/>
    <xf numFmtId="0" fontId="0" fillId="0" borderId="48" xfId="0" applyBorder="1"/>
    <xf numFmtId="0" fontId="3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4" borderId="25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27" xfId="0" applyFill="1" applyBorder="1"/>
    <xf numFmtId="0" fontId="4" fillId="0" borderId="24" xfId="0" applyFont="1" applyBorder="1" applyAlignment="1">
      <alignment horizontal="right"/>
    </xf>
    <xf numFmtId="0" fontId="5" fillId="0" borderId="18" xfId="0" applyFont="1" applyBorder="1"/>
    <xf numFmtId="0" fontId="2" fillId="6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6" borderId="19" xfId="0" applyFont="1" applyFill="1" applyBorder="1"/>
    <xf numFmtId="0" fontId="2" fillId="6" borderId="17" xfId="0" applyFont="1" applyFill="1" applyBorder="1"/>
    <xf numFmtId="0" fontId="6" fillId="6" borderId="51" xfId="0" applyFont="1" applyFill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2" fillId="8" borderId="19" xfId="0" applyFont="1" applyFill="1" applyBorder="1"/>
    <xf numFmtId="0" fontId="0" fillId="8" borderId="19" xfId="0" applyFill="1" applyBorder="1"/>
    <xf numFmtId="0" fontId="2" fillId="0" borderId="0" xfId="0" applyFont="1" applyBorder="1"/>
    <xf numFmtId="0" fontId="0" fillId="0" borderId="57" xfId="0" applyBorder="1" applyAlignment="1">
      <alignment horizontal="center"/>
    </xf>
    <xf numFmtId="0" fontId="0" fillId="0" borderId="57" xfId="0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2" fillId="7" borderId="52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18" xfId="0" applyFont="1" applyFill="1" applyBorder="1" applyProtection="1">
      <protection locked="0"/>
    </xf>
    <xf numFmtId="0" fontId="2" fillId="7" borderId="16" xfId="0" applyFont="1" applyFill="1" applyBorder="1" applyProtection="1">
      <protection locked="0"/>
    </xf>
    <xf numFmtId="0" fontId="2" fillId="7" borderId="20" xfId="0" applyFont="1" applyFill="1" applyBorder="1" applyProtection="1"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hidden="1"/>
    </xf>
    <xf numFmtId="1" fontId="2" fillId="4" borderId="25" xfId="0" applyNumberFormat="1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42" xfId="0" applyFill="1" applyBorder="1" applyAlignment="1" applyProtection="1">
      <alignment horizontal="center"/>
      <protection hidden="1"/>
    </xf>
    <xf numFmtId="0" fontId="5" fillId="6" borderId="41" xfId="0" applyFont="1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2" fillId="6" borderId="43" xfId="0" applyFont="1" applyFill="1" applyBorder="1" applyAlignment="1" applyProtection="1">
      <alignment horizontal="center"/>
      <protection hidden="1"/>
    </xf>
    <xf numFmtId="0" fontId="0" fillId="5" borderId="18" xfId="0" applyFill="1" applyBorder="1" applyProtection="1">
      <protection hidden="1"/>
    </xf>
    <xf numFmtId="0" fontId="0" fillId="6" borderId="19" xfId="0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0" fontId="0" fillId="6" borderId="17" xfId="0" applyFill="1" applyBorder="1" applyProtection="1">
      <protection hidden="1"/>
    </xf>
    <xf numFmtId="0" fontId="0" fillId="6" borderId="38" xfId="0" applyFill="1" applyBorder="1" applyProtection="1">
      <protection hidden="1"/>
    </xf>
    <xf numFmtId="0" fontId="5" fillId="6" borderId="1" xfId="0" applyFont="1" applyFill="1" applyBorder="1" applyProtection="1">
      <protection hidden="1"/>
    </xf>
    <xf numFmtId="0" fontId="0" fillId="6" borderId="1" xfId="0" applyFill="1" applyBorder="1" applyProtection="1"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6" borderId="38" xfId="0" applyFont="1" applyFill="1" applyBorder="1" applyAlignment="1" applyProtection="1">
      <alignment horizontal="center"/>
      <protection hidden="1"/>
    </xf>
    <xf numFmtId="0" fontId="2" fillId="6" borderId="40" xfId="0" applyFont="1" applyFill="1" applyBorder="1" applyAlignment="1" applyProtection="1">
      <alignment horizontal="center"/>
      <protection hidden="1"/>
    </xf>
    <xf numFmtId="0" fontId="5" fillId="6" borderId="8" xfId="0" applyFont="1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5" fillId="6" borderId="0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6" xfId="0" applyFill="1" applyBorder="1" applyProtection="1"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7" borderId="54" xfId="0" applyFont="1" applyFill="1" applyBorder="1" applyAlignment="1" applyProtection="1">
      <alignment horizontal="center"/>
      <protection locked="0"/>
    </xf>
    <xf numFmtId="0" fontId="2" fillId="7" borderId="55" xfId="0" applyFont="1" applyFill="1" applyBorder="1" applyAlignment="1" applyProtection="1">
      <alignment horizontal="center"/>
      <protection locked="0"/>
    </xf>
    <xf numFmtId="0" fontId="1" fillId="0" borderId="5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20</xdr:row>
      <xdr:rowOff>276225</xdr:rowOff>
    </xdr:from>
    <xdr:ext cx="674544" cy="1187954"/>
    <xdr:sp macro="" textlink="">
      <xdr:nvSpPr>
        <xdr:cNvPr id="54" name="Tekstboks 53"/>
        <xdr:cNvSpPr txBox="1"/>
      </xdr:nvSpPr>
      <xdr:spPr>
        <a:xfrm>
          <a:off x="2105025" y="5734050"/>
          <a:ext cx="674544" cy="1187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a-DK" sz="1000"/>
            <a:t>Turn</a:t>
          </a:r>
        </a:p>
        <a:p>
          <a:r>
            <a:rPr lang="da-DK" sz="1000"/>
            <a:t>Time</a:t>
          </a:r>
        </a:p>
        <a:p>
          <a:r>
            <a:rPr lang="da-DK" sz="1000"/>
            <a:t>Throttle</a:t>
          </a:r>
        </a:p>
        <a:p>
          <a:r>
            <a:rPr lang="da-DK" sz="1000"/>
            <a:t>Table</a:t>
          </a:r>
        </a:p>
        <a:p>
          <a:r>
            <a:rPr lang="da-DK" sz="1000"/>
            <a:t>Talk</a:t>
          </a:r>
        </a:p>
        <a:p>
          <a:r>
            <a:rPr lang="da-DK" sz="1000"/>
            <a:t>Technical</a:t>
          </a:r>
        </a:p>
        <a:p>
          <a:r>
            <a:rPr lang="da-DK" sz="1000"/>
            <a:t>Track</a:t>
          </a:r>
        </a:p>
      </xdr:txBody>
    </xdr:sp>
    <xdr:clientData/>
  </xdr:oneCellAnchor>
  <xdr:twoCellAnchor editAs="oneCell">
    <xdr:from>
      <xdr:col>1</xdr:col>
      <xdr:colOff>95250</xdr:colOff>
      <xdr:row>0</xdr:row>
      <xdr:rowOff>191510</xdr:rowOff>
    </xdr:from>
    <xdr:to>
      <xdr:col>6</xdr:col>
      <xdr:colOff>171450</xdr:colOff>
      <xdr:row>2</xdr:row>
      <xdr:rowOff>78654</xdr:rowOff>
    </xdr:to>
    <xdr:pic>
      <xdr:nvPicPr>
        <xdr:cNvPr id="5" name="Billede 4" descr="l_centerai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" y="191510"/>
          <a:ext cx="1600200" cy="401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>
      <selection activeCell="M6" sqref="M6:N6"/>
    </sheetView>
  </sheetViews>
  <sheetFormatPr defaultColWidth="22.28515625" defaultRowHeight="21.75" customHeight="1"/>
  <cols>
    <col min="1" max="1" width="8.42578125" style="5" customWidth="1"/>
    <col min="2" max="2" width="4.7109375" style="1" customWidth="1"/>
    <col min="3" max="3" width="4.28515625" style="1" customWidth="1"/>
    <col min="4" max="4" width="6.140625" style="1" customWidth="1"/>
    <col min="5" max="6" width="3.85546875" style="1" customWidth="1"/>
    <col min="7" max="12" width="6.140625" style="1" customWidth="1"/>
    <col min="13" max="13" width="13.140625" style="1" customWidth="1"/>
    <col min="14" max="14" width="11.7109375" style="1" customWidth="1"/>
    <col min="15" max="22" width="5" style="1" customWidth="1"/>
    <col min="23" max="23" width="13.140625" style="14" customWidth="1"/>
    <col min="24" max="16384" width="22.28515625" style="1"/>
  </cols>
  <sheetData>
    <row r="1" spans="1:23" s="10" customFormat="1" ht="20.25" customHeight="1">
      <c r="A1" s="60"/>
      <c r="B1" s="61"/>
      <c r="C1" s="61"/>
      <c r="D1" s="61"/>
      <c r="E1" s="61"/>
      <c r="F1" s="61"/>
      <c r="G1" s="61"/>
      <c r="H1" s="74"/>
      <c r="I1" s="75"/>
      <c r="J1" s="76" t="s">
        <v>19</v>
      </c>
      <c r="K1" s="75"/>
      <c r="L1" s="40" t="s">
        <v>22</v>
      </c>
      <c r="M1" s="41"/>
      <c r="N1" s="40" t="s">
        <v>26</v>
      </c>
      <c r="O1" s="49"/>
      <c r="P1" s="41"/>
      <c r="Q1" s="40" t="s">
        <v>30</v>
      </c>
      <c r="R1" s="54"/>
      <c r="S1" s="160"/>
      <c r="T1" s="161"/>
      <c r="U1" s="40" t="s">
        <v>41</v>
      </c>
      <c r="V1" s="53"/>
      <c r="W1" s="50"/>
    </row>
    <row r="2" spans="1:23" s="10" customFormat="1" ht="20.25" customHeight="1">
      <c r="A2" s="62"/>
      <c r="B2" s="1"/>
      <c r="C2" s="1"/>
      <c r="D2" s="1"/>
      <c r="E2" s="1"/>
      <c r="F2" s="1"/>
      <c r="G2" s="1"/>
      <c r="H2" s="14"/>
      <c r="I2" s="21" t="s">
        <v>21</v>
      </c>
      <c r="J2" s="162"/>
      <c r="K2" s="163"/>
      <c r="L2" s="42" t="s">
        <v>44</v>
      </c>
      <c r="M2" s="43"/>
      <c r="N2" s="42" t="s">
        <v>25</v>
      </c>
      <c r="O2" s="21"/>
      <c r="P2" s="43"/>
      <c r="Q2" s="42" t="s">
        <v>29</v>
      </c>
      <c r="R2" s="22"/>
      <c r="S2" s="162"/>
      <c r="T2" s="163"/>
      <c r="U2" s="42" t="s">
        <v>42</v>
      </c>
      <c r="W2" s="33"/>
    </row>
    <row r="3" spans="1:23" s="2" customFormat="1" ht="20.25" customHeight="1" thickBot="1">
      <c r="A3" s="29"/>
      <c r="H3" s="15"/>
      <c r="I3" s="23" t="s">
        <v>20</v>
      </c>
      <c r="J3" s="162"/>
      <c r="K3" s="163"/>
      <c r="L3" s="44" t="s">
        <v>23</v>
      </c>
      <c r="M3" s="45"/>
      <c r="N3" s="51" t="s">
        <v>24</v>
      </c>
      <c r="O3" s="52"/>
      <c r="P3" s="55"/>
      <c r="Q3" s="44" t="s">
        <v>28</v>
      </c>
      <c r="R3" s="37"/>
      <c r="S3" s="164"/>
      <c r="T3" s="165"/>
      <c r="U3" s="44" t="s">
        <v>43</v>
      </c>
      <c r="V3" s="46"/>
      <c r="W3" s="35"/>
    </row>
    <row r="4" spans="1:23" s="3" customFormat="1" ht="12.75" customHeight="1">
      <c r="A4" s="47" t="s">
        <v>27</v>
      </c>
      <c r="B4" s="58"/>
      <c r="C4" s="7"/>
      <c r="D4" s="16" t="s">
        <v>0</v>
      </c>
      <c r="E4" s="13" t="s">
        <v>47</v>
      </c>
      <c r="F4" s="13" t="s">
        <v>48</v>
      </c>
      <c r="G4" s="13" t="s">
        <v>1</v>
      </c>
      <c r="H4" s="13" t="s">
        <v>2</v>
      </c>
      <c r="I4" s="11" t="s">
        <v>3</v>
      </c>
      <c r="J4" s="11" t="s">
        <v>4</v>
      </c>
      <c r="K4" s="11" t="s">
        <v>5</v>
      </c>
      <c r="L4" s="38" t="s">
        <v>6</v>
      </c>
      <c r="M4" s="39" t="s">
        <v>7</v>
      </c>
      <c r="N4" s="12"/>
      <c r="O4" s="47" t="s">
        <v>46</v>
      </c>
      <c r="P4" s="48"/>
      <c r="Q4" s="31" t="s">
        <v>10</v>
      </c>
      <c r="R4" s="25"/>
      <c r="S4" s="24" t="s">
        <v>11</v>
      </c>
      <c r="T4" s="32"/>
      <c r="U4" s="4"/>
      <c r="V4" s="48"/>
      <c r="W4" s="77" t="s">
        <v>16</v>
      </c>
    </row>
    <row r="5" spans="1:23" s="20" customFormat="1" ht="12.75" customHeight="1" thickBot="1">
      <c r="A5" s="26" t="s">
        <v>17</v>
      </c>
      <c r="B5" s="17" t="s">
        <v>18</v>
      </c>
      <c r="C5" s="59"/>
      <c r="D5" s="18"/>
      <c r="E5" s="17"/>
      <c r="F5" s="17"/>
      <c r="G5" s="17"/>
      <c r="H5" s="17"/>
      <c r="I5" s="17"/>
      <c r="J5" s="17"/>
      <c r="K5" s="17"/>
      <c r="L5" s="36"/>
      <c r="M5" s="26"/>
      <c r="O5" s="26" t="s">
        <v>8</v>
      </c>
      <c r="P5" s="27" t="s">
        <v>9</v>
      </c>
      <c r="Q5" s="26" t="s">
        <v>8</v>
      </c>
      <c r="R5" s="27" t="s">
        <v>9</v>
      </c>
      <c r="S5" s="26" t="s">
        <v>12</v>
      </c>
      <c r="T5" s="18" t="s">
        <v>13</v>
      </c>
      <c r="U5" s="19" t="s">
        <v>14</v>
      </c>
      <c r="V5" s="27" t="s">
        <v>15</v>
      </c>
      <c r="W5" s="78"/>
    </row>
    <row r="6" spans="1:23" s="10" customFormat="1" ht="23.25" customHeight="1">
      <c r="A6" s="103"/>
      <c r="B6" s="158"/>
      <c r="C6" s="159"/>
      <c r="D6" s="106"/>
      <c r="E6" s="107">
        <v>0</v>
      </c>
      <c r="F6" s="107">
        <v>0</v>
      </c>
      <c r="G6" s="140">
        <f>(D6*COS(RADIANS(H6-J6)))+(F6*COS(RADIANS(H6-E6+180)))</f>
        <v>0</v>
      </c>
      <c r="H6" s="107"/>
      <c r="I6" s="116">
        <v>-1.5</v>
      </c>
      <c r="J6" s="116">
        <f>+H6+I6</f>
        <v>-1.5</v>
      </c>
      <c r="K6" s="114" t="e">
        <f>DEGREES(ASIN(F6/D6*SIN(RADIANS(H6-E6+180))))</f>
        <v>#DIV/0!</v>
      </c>
      <c r="L6" s="115" t="e">
        <f>MOD(J6+K6,360)</f>
        <v>#DIV/0!</v>
      </c>
      <c r="M6" s="153"/>
      <c r="N6" s="154"/>
      <c r="O6" s="109"/>
      <c r="P6" s="97"/>
      <c r="Q6" s="121" t="e">
        <f t="shared" ref="Q6:Q15" si="0">ROUNDUP(O6*60/G6,0)</f>
        <v>#DIV/0!</v>
      </c>
      <c r="R6" s="98"/>
      <c r="S6" s="28"/>
      <c r="T6" s="9"/>
      <c r="U6" s="81"/>
      <c r="V6" s="56"/>
      <c r="W6" s="33"/>
    </row>
    <row r="7" spans="1:23" s="10" customFormat="1" ht="23.25" customHeight="1">
      <c r="A7" s="103"/>
      <c r="B7" s="158"/>
      <c r="C7" s="159"/>
      <c r="D7" s="88">
        <f>D6</f>
        <v>0</v>
      </c>
      <c r="E7" s="85">
        <f>E6</f>
        <v>0</v>
      </c>
      <c r="F7" s="85">
        <f>F6</f>
        <v>0</v>
      </c>
      <c r="G7" s="140">
        <f>(D7*COS(RADIANS(H7-J7)))+(F7*COS(RADIANS(H7-E7+180)))</f>
        <v>0</v>
      </c>
      <c r="H7" s="107"/>
      <c r="I7" s="116">
        <v>-1.5</v>
      </c>
      <c r="J7" s="116">
        <f>+H7+I7</f>
        <v>-1.5</v>
      </c>
      <c r="K7" s="114" t="e">
        <f>DEGREES(ASIN(F7/D7*SIN(RADIANS(H7-E7+180))))</f>
        <v>#DIV/0!</v>
      </c>
      <c r="L7" s="115" t="e">
        <f t="shared" ref="L7:L15" si="1">MOD(J7+K7,360)</f>
        <v>#DIV/0!</v>
      </c>
      <c r="M7" s="153"/>
      <c r="N7" s="154"/>
      <c r="O7" s="109"/>
      <c r="P7" s="92">
        <f>O6+O7</f>
        <v>0</v>
      </c>
      <c r="Q7" s="121" t="e">
        <f t="shared" si="0"/>
        <v>#DIV/0!</v>
      </c>
      <c r="R7" s="122" t="e">
        <f>Q6+Q7</f>
        <v>#DIV/0!</v>
      </c>
      <c r="S7" s="28"/>
      <c r="T7" s="9"/>
      <c r="U7" s="80"/>
      <c r="V7" s="56"/>
      <c r="W7" s="33"/>
    </row>
    <row r="8" spans="1:23" s="10" customFormat="1" ht="23.25" customHeight="1">
      <c r="A8" s="103"/>
      <c r="B8" s="158"/>
      <c r="C8" s="159"/>
      <c r="D8" s="88">
        <f>D6</f>
        <v>0</v>
      </c>
      <c r="E8" s="85">
        <f>E6</f>
        <v>0</v>
      </c>
      <c r="F8" s="85">
        <f>F6</f>
        <v>0</v>
      </c>
      <c r="G8" s="140">
        <f t="shared" ref="G8:G15" si="2">(D8*COS(RADIANS(H8-J8)))+(F8*COS(RADIANS(H8-E8+180)))</f>
        <v>0</v>
      </c>
      <c r="H8" s="107"/>
      <c r="I8" s="116">
        <v>-1.5</v>
      </c>
      <c r="J8" s="116">
        <f t="shared" ref="J8:J15" si="3">+H8+I8</f>
        <v>-1.5</v>
      </c>
      <c r="K8" s="114" t="e">
        <f t="shared" ref="K8:K14" si="4">DEGREES(ASIN(F8/D8*SIN(RADIANS(H8-E8+180))))</f>
        <v>#DIV/0!</v>
      </c>
      <c r="L8" s="115" t="e">
        <f t="shared" si="1"/>
        <v>#DIV/0!</v>
      </c>
      <c r="M8" s="153"/>
      <c r="N8" s="154"/>
      <c r="O8" s="109"/>
      <c r="P8" s="92">
        <f t="shared" ref="P8:P15" si="5">P7+O8</f>
        <v>0</v>
      </c>
      <c r="Q8" s="121" t="e">
        <f t="shared" si="0"/>
        <v>#DIV/0!</v>
      </c>
      <c r="R8" s="122" t="e">
        <f t="shared" ref="R8:R15" si="6">R7+Q8</f>
        <v>#DIV/0!</v>
      </c>
      <c r="S8" s="28"/>
      <c r="T8" s="9"/>
      <c r="U8" s="80"/>
      <c r="V8" s="56"/>
      <c r="W8" s="33"/>
    </row>
    <row r="9" spans="1:23" s="10" customFormat="1" ht="23.25" customHeight="1">
      <c r="A9" s="103"/>
      <c r="B9" s="158"/>
      <c r="C9" s="159"/>
      <c r="D9" s="88">
        <f>D6</f>
        <v>0</v>
      </c>
      <c r="E9" s="85">
        <f>E6</f>
        <v>0</v>
      </c>
      <c r="F9" s="85">
        <f>F6</f>
        <v>0</v>
      </c>
      <c r="G9" s="140">
        <f t="shared" si="2"/>
        <v>0</v>
      </c>
      <c r="H9" s="107"/>
      <c r="I9" s="116">
        <v>-1.5</v>
      </c>
      <c r="J9" s="116">
        <f t="shared" si="3"/>
        <v>-1.5</v>
      </c>
      <c r="K9" s="114" t="e">
        <f t="shared" si="4"/>
        <v>#DIV/0!</v>
      </c>
      <c r="L9" s="115" t="e">
        <f t="shared" si="1"/>
        <v>#DIV/0!</v>
      </c>
      <c r="M9" s="153"/>
      <c r="N9" s="154"/>
      <c r="O9" s="109"/>
      <c r="P9" s="92">
        <f t="shared" si="5"/>
        <v>0</v>
      </c>
      <c r="Q9" s="121" t="e">
        <f t="shared" si="0"/>
        <v>#DIV/0!</v>
      </c>
      <c r="R9" s="122" t="e">
        <f t="shared" si="6"/>
        <v>#DIV/0!</v>
      </c>
      <c r="S9" s="28"/>
      <c r="T9" s="9"/>
      <c r="U9" s="80"/>
      <c r="V9" s="56"/>
      <c r="W9" s="33"/>
    </row>
    <row r="10" spans="1:23" s="10" customFormat="1" ht="23.25" customHeight="1">
      <c r="A10" s="103"/>
      <c r="B10" s="158"/>
      <c r="C10" s="159"/>
      <c r="D10" s="88">
        <f>D6</f>
        <v>0</v>
      </c>
      <c r="E10" s="85">
        <f>E6</f>
        <v>0</v>
      </c>
      <c r="F10" s="85">
        <f>F6</f>
        <v>0</v>
      </c>
      <c r="G10" s="140">
        <f t="shared" si="2"/>
        <v>0</v>
      </c>
      <c r="H10" s="107"/>
      <c r="I10" s="116">
        <v>-1.5</v>
      </c>
      <c r="J10" s="116">
        <f t="shared" si="3"/>
        <v>-1.5</v>
      </c>
      <c r="K10" s="114" t="e">
        <f t="shared" si="4"/>
        <v>#DIV/0!</v>
      </c>
      <c r="L10" s="115" t="e">
        <f t="shared" si="1"/>
        <v>#DIV/0!</v>
      </c>
      <c r="M10" s="153"/>
      <c r="N10" s="154"/>
      <c r="O10" s="109"/>
      <c r="P10" s="92">
        <f t="shared" si="5"/>
        <v>0</v>
      </c>
      <c r="Q10" s="121" t="e">
        <f t="shared" si="0"/>
        <v>#DIV/0!</v>
      </c>
      <c r="R10" s="122" t="e">
        <f t="shared" si="6"/>
        <v>#DIV/0!</v>
      </c>
      <c r="S10" s="28"/>
      <c r="T10" s="9"/>
      <c r="U10" s="80"/>
      <c r="V10" s="56"/>
      <c r="W10" s="33"/>
    </row>
    <row r="11" spans="1:23" s="10" customFormat="1" ht="23.25" customHeight="1">
      <c r="A11" s="103"/>
      <c r="B11" s="158"/>
      <c r="C11" s="159"/>
      <c r="D11" s="88">
        <f>D6</f>
        <v>0</v>
      </c>
      <c r="E11" s="85">
        <f>E6</f>
        <v>0</v>
      </c>
      <c r="F11" s="85">
        <f>F6</f>
        <v>0</v>
      </c>
      <c r="G11" s="140">
        <f t="shared" si="2"/>
        <v>0</v>
      </c>
      <c r="H11" s="107"/>
      <c r="I11" s="116">
        <v>-1.5</v>
      </c>
      <c r="J11" s="116">
        <f t="shared" si="3"/>
        <v>-1.5</v>
      </c>
      <c r="K11" s="114" t="e">
        <f t="shared" si="4"/>
        <v>#DIV/0!</v>
      </c>
      <c r="L11" s="115" t="e">
        <f t="shared" si="1"/>
        <v>#DIV/0!</v>
      </c>
      <c r="M11" s="153"/>
      <c r="N11" s="154"/>
      <c r="O11" s="109"/>
      <c r="P11" s="92">
        <f t="shared" si="5"/>
        <v>0</v>
      </c>
      <c r="Q11" s="121" t="e">
        <f t="shared" si="0"/>
        <v>#DIV/0!</v>
      </c>
      <c r="R11" s="122" t="e">
        <f t="shared" si="6"/>
        <v>#DIV/0!</v>
      </c>
      <c r="S11" s="28"/>
      <c r="T11" s="9"/>
      <c r="U11" s="80"/>
      <c r="V11" s="56"/>
      <c r="W11" s="33"/>
    </row>
    <row r="12" spans="1:23" s="10" customFormat="1" ht="23.25" customHeight="1">
      <c r="A12" s="103"/>
      <c r="B12" s="158"/>
      <c r="C12" s="159"/>
      <c r="D12" s="88">
        <f>D6</f>
        <v>0</v>
      </c>
      <c r="E12" s="85">
        <f>E6</f>
        <v>0</v>
      </c>
      <c r="F12" s="85">
        <f>F6</f>
        <v>0</v>
      </c>
      <c r="G12" s="140">
        <f t="shared" si="2"/>
        <v>0</v>
      </c>
      <c r="H12" s="107"/>
      <c r="I12" s="116">
        <v>-1.5</v>
      </c>
      <c r="J12" s="116">
        <f t="shared" si="3"/>
        <v>-1.5</v>
      </c>
      <c r="K12" s="114" t="e">
        <f t="shared" si="4"/>
        <v>#DIV/0!</v>
      </c>
      <c r="L12" s="115" t="e">
        <f t="shared" si="1"/>
        <v>#DIV/0!</v>
      </c>
      <c r="M12" s="153"/>
      <c r="N12" s="154"/>
      <c r="O12" s="109"/>
      <c r="P12" s="92">
        <f t="shared" si="5"/>
        <v>0</v>
      </c>
      <c r="Q12" s="121" t="e">
        <f t="shared" si="0"/>
        <v>#DIV/0!</v>
      </c>
      <c r="R12" s="122" t="e">
        <f t="shared" si="6"/>
        <v>#DIV/0!</v>
      </c>
      <c r="S12" s="28"/>
      <c r="T12" s="9"/>
      <c r="U12" s="80"/>
      <c r="V12" s="56"/>
      <c r="W12" s="33"/>
    </row>
    <row r="13" spans="1:23" s="10" customFormat="1" ht="23.25" customHeight="1">
      <c r="A13" s="103"/>
      <c r="B13" s="158"/>
      <c r="C13" s="159"/>
      <c r="D13" s="88">
        <f>D6</f>
        <v>0</v>
      </c>
      <c r="E13" s="85">
        <f>E6</f>
        <v>0</v>
      </c>
      <c r="F13" s="85">
        <f>F6</f>
        <v>0</v>
      </c>
      <c r="G13" s="140">
        <f t="shared" si="2"/>
        <v>0</v>
      </c>
      <c r="H13" s="107"/>
      <c r="I13" s="116">
        <v>-1.5</v>
      </c>
      <c r="J13" s="116">
        <f t="shared" si="3"/>
        <v>-1.5</v>
      </c>
      <c r="K13" s="114" t="e">
        <f t="shared" si="4"/>
        <v>#DIV/0!</v>
      </c>
      <c r="L13" s="115" t="e">
        <f t="shared" si="1"/>
        <v>#DIV/0!</v>
      </c>
      <c r="M13" s="153"/>
      <c r="N13" s="154"/>
      <c r="O13" s="109"/>
      <c r="P13" s="92">
        <f t="shared" si="5"/>
        <v>0</v>
      </c>
      <c r="Q13" s="121" t="e">
        <f t="shared" si="0"/>
        <v>#DIV/0!</v>
      </c>
      <c r="R13" s="123" t="e">
        <f t="shared" si="6"/>
        <v>#DIV/0!</v>
      </c>
      <c r="S13" s="28"/>
      <c r="T13" s="9"/>
      <c r="U13" s="80"/>
      <c r="V13" s="56"/>
      <c r="W13" s="33"/>
    </row>
    <row r="14" spans="1:23" s="2" customFormat="1" ht="23.25" customHeight="1">
      <c r="A14" s="104"/>
      <c r="B14" s="158"/>
      <c r="C14" s="159"/>
      <c r="D14" s="89">
        <f>D6</f>
        <v>0</v>
      </c>
      <c r="E14" s="86">
        <f>E6</f>
        <v>0</v>
      </c>
      <c r="F14" s="86">
        <f>F6</f>
        <v>0</v>
      </c>
      <c r="G14" s="140">
        <f t="shared" si="2"/>
        <v>0</v>
      </c>
      <c r="H14" s="108"/>
      <c r="I14" s="116">
        <v>-1.5</v>
      </c>
      <c r="J14" s="116">
        <f t="shared" si="3"/>
        <v>-1.5</v>
      </c>
      <c r="K14" s="114" t="e">
        <f t="shared" si="4"/>
        <v>#DIV/0!</v>
      </c>
      <c r="L14" s="115" t="e">
        <f t="shared" si="1"/>
        <v>#DIV/0!</v>
      </c>
      <c r="M14" s="153"/>
      <c r="N14" s="154"/>
      <c r="O14" s="110"/>
      <c r="P14" s="93">
        <f t="shared" si="5"/>
        <v>0</v>
      </c>
      <c r="Q14" s="121" t="e">
        <f t="shared" si="0"/>
        <v>#DIV/0!</v>
      </c>
      <c r="R14" s="124" t="e">
        <f t="shared" si="6"/>
        <v>#DIV/0!</v>
      </c>
      <c r="S14" s="29"/>
      <c r="T14" s="6"/>
      <c r="U14" s="79"/>
      <c r="V14" s="57"/>
      <c r="W14" s="34"/>
    </row>
    <row r="15" spans="1:23" s="2" customFormat="1" ht="23.25" customHeight="1" thickBot="1">
      <c r="A15" s="105"/>
      <c r="B15" s="166"/>
      <c r="C15" s="167"/>
      <c r="D15" s="90">
        <f>D6</f>
        <v>0</v>
      </c>
      <c r="E15" s="87">
        <f>E6</f>
        <v>0</v>
      </c>
      <c r="F15" s="87">
        <f>F6</f>
        <v>0</v>
      </c>
      <c r="G15" s="140">
        <f t="shared" si="2"/>
        <v>0</v>
      </c>
      <c r="H15" s="108"/>
      <c r="I15" s="116">
        <v>-1.5</v>
      </c>
      <c r="J15" s="116">
        <f t="shared" si="3"/>
        <v>-1.5</v>
      </c>
      <c r="K15" s="114" t="e">
        <f>DEGREES(ASIN(F15/D15*SIN(RADIANS(H15-E15+180))))</f>
        <v>#DIV/0!</v>
      </c>
      <c r="L15" s="115" t="e">
        <f t="shared" si="1"/>
        <v>#DIV/0!</v>
      </c>
      <c r="M15" s="153"/>
      <c r="N15" s="154"/>
      <c r="O15" s="111"/>
      <c r="P15" s="94">
        <f t="shared" si="5"/>
        <v>0</v>
      </c>
      <c r="Q15" s="121" t="e">
        <f t="shared" si="0"/>
        <v>#DIV/0!</v>
      </c>
      <c r="R15" s="125" t="e">
        <f t="shared" si="6"/>
        <v>#DIV/0!</v>
      </c>
      <c r="S15" s="62"/>
      <c r="T15" s="5"/>
      <c r="U15" s="82"/>
      <c r="V15" s="73"/>
      <c r="W15" s="63"/>
    </row>
    <row r="16" spans="1:23" ht="18" customHeight="1" thickBot="1">
      <c r="A16" s="68" t="s">
        <v>31</v>
      </c>
      <c r="B16" s="69"/>
      <c r="C16" s="70" t="s">
        <v>10</v>
      </c>
      <c r="D16" s="69"/>
      <c r="E16" s="69"/>
      <c r="F16" s="71" t="s">
        <v>49</v>
      </c>
      <c r="G16" s="72" t="s">
        <v>40</v>
      </c>
      <c r="H16" s="72"/>
      <c r="I16" s="96" t="s">
        <v>50</v>
      </c>
      <c r="J16" s="99">
        <v>2400</v>
      </c>
      <c r="M16" s="96" t="s">
        <v>51</v>
      </c>
      <c r="N16" s="1">
        <v>22.72</v>
      </c>
      <c r="Q16" s="169" t="s">
        <v>53</v>
      </c>
      <c r="R16" s="170"/>
      <c r="S16" s="170"/>
      <c r="T16" s="170"/>
      <c r="U16" s="170"/>
      <c r="V16" s="170"/>
      <c r="W16" s="171"/>
    </row>
    <row r="17" spans="1:26" ht="23.25" customHeight="1" thickBot="1">
      <c r="A17" s="66" t="s">
        <v>32</v>
      </c>
      <c r="B17" s="67"/>
      <c r="C17" s="117" t="e">
        <f>+R15</f>
        <v>#DIV/0!</v>
      </c>
      <c r="D17" s="118" t="s">
        <v>52</v>
      </c>
      <c r="E17" s="119"/>
      <c r="F17" s="120" t="e">
        <f>(C17/60)*N16</f>
        <v>#DIV/0!</v>
      </c>
      <c r="G17" s="12"/>
      <c r="H17" s="95"/>
      <c r="I17" s="95"/>
      <c r="J17" s="95"/>
      <c r="Q17" s="172"/>
      <c r="R17" s="173"/>
      <c r="S17" s="173"/>
      <c r="T17" s="168" t="s">
        <v>60</v>
      </c>
      <c r="U17" s="168"/>
      <c r="V17" s="168"/>
      <c r="W17" s="102" t="s">
        <v>59</v>
      </c>
    </row>
    <row r="18" spans="1:26" ht="23.25" customHeight="1" thickBot="1">
      <c r="A18" s="29" t="s">
        <v>33</v>
      </c>
      <c r="B18" s="2"/>
      <c r="C18" s="112"/>
      <c r="D18" s="126" t="s">
        <v>52</v>
      </c>
      <c r="E18" s="127"/>
      <c r="F18" s="128">
        <f>(N16/60)*C18</f>
        <v>0</v>
      </c>
      <c r="G18" s="155"/>
      <c r="H18" s="156"/>
      <c r="I18" s="156"/>
      <c r="J18" s="156"/>
      <c r="K18" s="156"/>
      <c r="L18" s="156"/>
      <c r="M18" s="156"/>
      <c r="N18" s="156"/>
      <c r="O18" s="156"/>
      <c r="P18" s="157"/>
      <c r="Q18" s="144" t="s">
        <v>57</v>
      </c>
      <c r="R18" s="145"/>
      <c r="S18" s="146"/>
      <c r="T18" s="141"/>
      <c r="U18" s="142"/>
      <c r="V18" s="143"/>
      <c r="W18" s="100"/>
    </row>
    <row r="19" spans="1:26" ht="23.25" customHeight="1" thickBot="1">
      <c r="A19" s="28" t="s">
        <v>34</v>
      </c>
      <c r="B19" s="10"/>
      <c r="C19" s="91"/>
      <c r="D19" s="65"/>
      <c r="E19" s="65"/>
      <c r="F19" s="129">
        <v>3</v>
      </c>
      <c r="G19" s="147"/>
      <c r="H19" s="148"/>
      <c r="I19" s="148"/>
      <c r="J19" s="148"/>
      <c r="K19" s="148"/>
      <c r="L19" s="148"/>
      <c r="M19" s="148"/>
      <c r="N19" s="148"/>
      <c r="O19" s="148"/>
      <c r="P19" s="149"/>
      <c r="Q19" s="144" t="s">
        <v>58</v>
      </c>
      <c r="R19" s="145"/>
      <c r="S19" s="146"/>
      <c r="T19" s="141"/>
      <c r="U19" s="142"/>
      <c r="V19" s="143"/>
      <c r="W19" s="101"/>
    </row>
    <row r="20" spans="1:26" ht="23.25" customHeight="1" thickBot="1">
      <c r="A20" s="84" t="s">
        <v>45</v>
      </c>
      <c r="B20" s="10"/>
      <c r="C20" s="116" t="e">
        <f>ROUNDUP(C17*0.1,0)</f>
        <v>#DIV/0!</v>
      </c>
      <c r="D20" s="132" t="s">
        <v>52</v>
      </c>
      <c r="E20" s="133"/>
      <c r="F20" s="129" t="e">
        <f>(N16/60)*C20</f>
        <v>#DIV/0!</v>
      </c>
      <c r="G20" s="147"/>
      <c r="H20" s="148"/>
      <c r="I20" s="148"/>
      <c r="J20" s="148"/>
      <c r="K20" s="148"/>
      <c r="L20" s="148"/>
      <c r="M20" s="148"/>
      <c r="N20" s="148"/>
      <c r="O20" s="148"/>
      <c r="P20" s="149"/>
      <c r="Q20" s="144" t="s">
        <v>54</v>
      </c>
      <c r="R20" s="145"/>
      <c r="S20" s="146"/>
      <c r="T20" s="141"/>
      <c r="U20" s="142"/>
      <c r="V20" s="143"/>
      <c r="W20" s="100"/>
    </row>
    <row r="21" spans="1:26" ht="23.25" customHeight="1" thickBot="1">
      <c r="A21" s="62" t="s">
        <v>35</v>
      </c>
      <c r="C21" s="134">
        <v>45</v>
      </c>
      <c r="D21" s="135" t="s">
        <v>52</v>
      </c>
      <c r="E21" s="136"/>
      <c r="F21" s="130">
        <f>(N16/60)*C21</f>
        <v>17.04</v>
      </c>
      <c r="G21" s="147"/>
      <c r="H21" s="148"/>
      <c r="I21" s="148"/>
      <c r="J21" s="148"/>
      <c r="K21" s="148"/>
      <c r="L21" s="148"/>
      <c r="M21" s="148"/>
      <c r="N21" s="148"/>
      <c r="O21" s="148"/>
      <c r="P21" s="149"/>
      <c r="Q21" s="144" t="s">
        <v>55</v>
      </c>
      <c r="R21" s="145"/>
      <c r="S21" s="146"/>
      <c r="T21" s="141"/>
      <c r="U21" s="142"/>
      <c r="V21" s="143"/>
      <c r="W21" s="100"/>
    </row>
    <row r="22" spans="1:26" ht="23.25" customHeight="1" thickBot="1">
      <c r="A22" s="66" t="s">
        <v>36</v>
      </c>
      <c r="B22" s="67"/>
      <c r="C22" s="117" t="e">
        <f>SUM(C17:C21)</f>
        <v>#DIV/0!</v>
      </c>
      <c r="D22" s="118" t="s">
        <v>52</v>
      </c>
      <c r="E22" s="119"/>
      <c r="F22" s="120" t="e">
        <f>SUM(F17:F21)</f>
        <v>#DIV/0!</v>
      </c>
      <c r="G22" s="147"/>
      <c r="H22" s="148"/>
      <c r="I22" s="148"/>
      <c r="J22" s="148"/>
      <c r="K22" s="148"/>
      <c r="L22" s="148"/>
      <c r="M22" s="148"/>
      <c r="N22" s="148"/>
      <c r="O22" s="148"/>
      <c r="P22" s="149"/>
      <c r="Q22" s="144" t="s">
        <v>56</v>
      </c>
      <c r="R22" s="145"/>
      <c r="S22" s="146"/>
      <c r="T22" s="141"/>
      <c r="U22" s="142"/>
      <c r="V22" s="143"/>
      <c r="W22" s="100"/>
    </row>
    <row r="23" spans="1:26" ht="23.25" customHeight="1">
      <c r="A23" s="29" t="s">
        <v>37</v>
      </c>
      <c r="B23" s="2"/>
      <c r="C23" s="137">
        <f>(F23/N16)*60</f>
        <v>0</v>
      </c>
      <c r="D23" s="126" t="s">
        <v>52</v>
      </c>
      <c r="E23" s="127"/>
      <c r="F23" s="113"/>
      <c r="G23" s="147"/>
      <c r="H23" s="148"/>
      <c r="I23" s="148"/>
      <c r="J23" s="148"/>
      <c r="K23" s="148"/>
      <c r="L23" s="148"/>
      <c r="M23" s="148"/>
      <c r="N23" s="148"/>
      <c r="O23" s="148"/>
      <c r="P23" s="149"/>
      <c r="Q23" s="62"/>
      <c r="W23" s="63"/>
    </row>
    <row r="24" spans="1:26" ht="23.25" customHeight="1" thickBot="1">
      <c r="A24" s="64" t="s">
        <v>38</v>
      </c>
      <c r="B24" s="8"/>
      <c r="C24" s="138" t="e">
        <f>C22</f>
        <v>#DIV/0!</v>
      </c>
      <c r="D24" s="139"/>
      <c r="E24" s="139"/>
      <c r="F24" s="131" t="e">
        <f>F22</f>
        <v>#DIV/0!</v>
      </c>
      <c r="G24" s="147"/>
      <c r="H24" s="148"/>
      <c r="I24" s="148"/>
      <c r="J24" s="148"/>
      <c r="K24" s="148"/>
      <c r="L24" s="148"/>
      <c r="M24" s="148"/>
      <c r="N24" s="148"/>
      <c r="O24" s="148"/>
      <c r="P24" s="149"/>
      <c r="Q24" s="62"/>
      <c r="W24" s="63"/>
    </row>
    <row r="25" spans="1:26" s="2" customFormat="1" ht="23.25" customHeight="1" thickBot="1">
      <c r="A25" s="66" t="s">
        <v>39</v>
      </c>
      <c r="B25" s="67"/>
      <c r="C25" s="117" t="e">
        <f>C23-C24</f>
        <v>#DIV/0!</v>
      </c>
      <c r="D25" s="119"/>
      <c r="E25" s="119"/>
      <c r="F25" s="120" t="e">
        <f>F23-F24</f>
        <v>#DIV/0!</v>
      </c>
      <c r="G25" s="150"/>
      <c r="H25" s="151"/>
      <c r="I25" s="151"/>
      <c r="J25" s="151"/>
      <c r="K25" s="151"/>
      <c r="L25" s="151"/>
      <c r="M25" s="151"/>
      <c r="N25" s="151"/>
      <c r="O25" s="151"/>
      <c r="P25" s="152"/>
      <c r="Q25" s="30"/>
      <c r="R25" s="46"/>
      <c r="S25" s="46"/>
      <c r="T25" s="46"/>
      <c r="U25" s="46"/>
      <c r="V25" s="46"/>
      <c r="W25" s="83"/>
      <c r="X25" s="1"/>
      <c r="Y25" s="1"/>
      <c r="Z25" s="1"/>
    </row>
    <row r="26" spans="1:26" ht="23.25" customHeight="1">
      <c r="A26" s="1"/>
      <c r="W26" s="1"/>
    </row>
    <row r="27" spans="1:26" ht="23.25" customHeight="1">
      <c r="A27" s="1"/>
      <c r="W27" s="1"/>
    </row>
    <row r="28" spans="1:26" ht="23.25" customHeight="1">
      <c r="A28" s="1"/>
      <c r="W28" s="1"/>
    </row>
    <row r="29" spans="1:26" ht="23.25" customHeight="1">
      <c r="A29" s="1"/>
      <c r="W29" s="1"/>
    </row>
    <row r="30" spans="1:26" ht="23.25" customHeight="1">
      <c r="A30" s="1"/>
      <c r="W30" s="1"/>
    </row>
    <row r="31" spans="1:26" ht="23.25" customHeight="1">
      <c r="A31" s="1"/>
      <c r="W31" s="1"/>
    </row>
    <row r="32" spans="1:26" ht="23.25" customHeight="1">
      <c r="A32" s="1"/>
      <c r="W32" s="1"/>
    </row>
    <row r="33" spans="1:23" ht="23.25" customHeight="1">
      <c r="A33" s="1"/>
      <c r="W33" s="1"/>
    </row>
    <row r="34" spans="1:23" ht="23.25" customHeight="1">
      <c r="A34" s="1"/>
      <c r="W34" s="1"/>
    </row>
    <row r="35" spans="1:23" ht="23.25" customHeight="1">
      <c r="A35" s="1"/>
      <c r="W35" s="1"/>
    </row>
    <row r="36" spans="1:23" ht="23.25" customHeight="1">
      <c r="A36" s="1"/>
      <c r="W36" s="1"/>
    </row>
    <row r="37" spans="1:23" ht="23.25" customHeight="1">
      <c r="A37" s="1"/>
      <c r="W37" s="1"/>
    </row>
    <row r="38" spans="1:23" ht="23.25" customHeight="1">
      <c r="A38" s="1"/>
      <c r="W38" s="1"/>
    </row>
    <row r="39" spans="1:23" ht="23.25" customHeight="1">
      <c r="A39" s="1"/>
      <c r="W39" s="1"/>
    </row>
    <row r="40" spans="1:23" ht="23.25" customHeight="1">
      <c r="A40" s="1"/>
      <c r="W40" s="1"/>
    </row>
    <row r="41" spans="1:23" ht="23.25" customHeight="1">
      <c r="A41" s="1"/>
      <c r="W41" s="1"/>
    </row>
    <row r="42" spans="1:23" ht="23.25" customHeight="1">
      <c r="A42" s="1"/>
      <c r="W42" s="1"/>
    </row>
    <row r="43" spans="1:23" ht="23.25" customHeight="1">
      <c r="A43" s="1"/>
      <c r="W43" s="1"/>
    </row>
    <row r="44" spans="1:23" ht="23.25" customHeight="1">
      <c r="A44" s="1"/>
      <c r="W44" s="1"/>
    </row>
    <row r="45" spans="1:23" ht="23.25" customHeight="1">
      <c r="A45" s="1"/>
      <c r="W45" s="1"/>
    </row>
    <row r="46" spans="1:23" ht="23.25" customHeight="1">
      <c r="A46" s="1"/>
      <c r="W46" s="1"/>
    </row>
    <row r="47" spans="1:23" ht="23.25" customHeight="1">
      <c r="A47" s="1"/>
      <c r="W47" s="1"/>
    </row>
    <row r="48" spans="1:23" ht="23.25" customHeight="1">
      <c r="A48" s="1"/>
      <c r="W48" s="1"/>
    </row>
  </sheetData>
  <sheetProtection formatCells="0" formatColumns="0" formatRows="0" insertColumns="0" insertRows="0" deleteColumns="0" deleteRows="0"/>
  <mergeCells count="46">
    <mergeCell ref="Q18:S18"/>
    <mergeCell ref="Q19:S19"/>
    <mergeCell ref="Q20:S20"/>
    <mergeCell ref="T19:V19"/>
    <mergeCell ref="B9:C9"/>
    <mergeCell ref="B10:C10"/>
    <mergeCell ref="B11:C11"/>
    <mergeCell ref="B12:C12"/>
    <mergeCell ref="B13:C13"/>
    <mergeCell ref="B14:C14"/>
    <mergeCell ref="B15:C15"/>
    <mergeCell ref="T17:V17"/>
    <mergeCell ref="T18:V18"/>
    <mergeCell ref="Q16:W16"/>
    <mergeCell ref="Q17:S17"/>
    <mergeCell ref="T20:V20"/>
    <mergeCell ref="B7:C7"/>
    <mergeCell ref="B8:C8"/>
    <mergeCell ref="M11:N11"/>
    <mergeCell ref="S1:T1"/>
    <mergeCell ref="S2:T2"/>
    <mergeCell ref="S3:T3"/>
    <mergeCell ref="B6:C6"/>
    <mergeCell ref="J2:K2"/>
    <mergeCell ref="J3:K3"/>
    <mergeCell ref="M6:N6"/>
    <mergeCell ref="M7:N7"/>
    <mergeCell ref="M8:N8"/>
    <mergeCell ref="M9:N9"/>
    <mergeCell ref="M10:N10"/>
    <mergeCell ref="G25:P25"/>
    <mergeCell ref="M12:N12"/>
    <mergeCell ref="M13:N13"/>
    <mergeCell ref="M14:N14"/>
    <mergeCell ref="M15:N15"/>
    <mergeCell ref="G18:P18"/>
    <mergeCell ref="G19:P19"/>
    <mergeCell ref="G21:P21"/>
    <mergeCell ref="G22:P22"/>
    <mergeCell ref="G23:P23"/>
    <mergeCell ref="G20:P20"/>
    <mergeCell ref="T21:V21"/>
    <mergeCell ref="T22:V22"/>
    <mergeCell ref="Q21:S21"/>
    <mergeCell ref="Q22:S22"/>
    <mergeCell ref="G24:P24"/>
  </mergeCells>
  <pageMargins left="0.19685039370078741" right="0.19685039370078741" top="0.19685039370078741" bottom="0.19685039370078741" header="0" footer="0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Ikaros Fly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Ikaros</dc:creator>
  <cp:lastModifiedBy>Vatslav Roudnitski</cp:lastModifiedBy>
  <cp:lastPrinted>2013-06-22T10:57:56Z</cp:lastPrinted>
  <dcterms:created xsi:type="dcterms:W3CDTF">2007-11-01T09:21:07Z</dcterms:created>
  <dcterms:modified xsi:type="dcterms:W3CDTF">2013-07-14T09:46:08Z</dcterms:modified>
</cp:coreProperties>
</file>